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8_{26BA5E83-C5E6-4CC1-AACC-73364F6D363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Лист1" sheetId="1" r:id="rId1"/>
    <sheet name="Лист1 (2)" sheetId="3" r:id="rId2"/>
    <sheet name="Учтено всё" sheetId="7" r:id="rId3"/>
    <sheet name="Лист2" sheetId="2" r:id="rId4"/>
  </sheets>
  <definedNames>
    <definedName name="_xlnm.Print_Area" localSheetId="0">Лист1!$A$1:$R$38</definedName>
    <definedName name="_xlnm.Print_Area" localSheetId="1">'Лист1 (2)'!$A$1:$T$38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7" l="1"/>
  <c r="I15" i="3"/>
  <c r="I14" i="3"/>
  <c r="I13" i="3" l="1"/>
  <c r="I12" i="3"/>
  <c r="I11" i="3"/>
  <c r="I10" i="3"/>
  <c r="I9" i="3"/>
  <c r="I8" i="3"/>
  <c r="I7" i="3"/>
  <c r="I6" i="3"/>
  <c r="I5" i="3"/>
  <c r="I4" i="3"/>
</calcChain>
</file>

<file path=xl/sharedStrings.xml><?xml version="1.0" encoding="utf-8"?>
<sst xmlns="http://schemas.openxmlformats.org/spreadsheetml/2006/main" count="270" uniqueCount="147">
  <si>
    <t>Обозначение</t>
  </si>
  <si>
    <t>Наименование</t>
  </si>
  <si>
    <t>Материал</t>
  </si>
  <si>
    <t>Цена</t>
  </si>
  <si>
    <t xml:space="preserve">Количество </t>
  </si>
  <si>
    <t>Ч00.00.001</t>
  </si>
  <si>
    <t>Плита формующая</t>
  </si>
  <si>
    <t>Ч00.00.002</t>
  </si>
  <si>
    <t xml:space="preserve">Ч00.00.003 </t>
  </si>
  <si>
    <t>Знак</t>
  </si>
  <si>
    <t>Ч00.00.004</t>
  </si>
  <si>
    <t>Брус</t>
  </si>
  <si>
    <t>Ч00.00.005</t>
  </si>
  <si>
    <t>Плита подкладная</t>
  </si>
  <si>
    <t>Ч00.00.006</t>
  </si>
  <si>
    <t>Плита толкателей</t>
  </si>
  <si>
    <t>Ч00.00.007</t>
  </si>
  <si>
    <t>Ч00.00.008</t>
  </si>
  <si>
    <t>Ч00.00.009</t>
  </si>
  <si>
    <t>Плита крепления</t>
  </si>
  <si>
    <t>Ч00.00.010</t>
  </si>
  <si>
    <t>Ч00.00.011</t>
  </si>
  <si>
    <t>Литниковая втулка</t>
  </si>
  <si>
    <t>Ч00.00.012</t>
  </si>
  <si>
    <t>Транспортировочная планка</t>
  </si>
  <si>
    <t>Винт В.М6-6gx16.016</t>
  </si>
  <si>
    <t>ГОСТ 17475-80</t>
  </si>
  <si>
    <t>ГОСТ 11738-84</t>
  </si>
  <si>
    <t>М8-6gx16.88.20.019</t>
  </si>
  <si>
    <t>М10-6gx35.88.20.019</t>
  </si>
  <si>
    <t>М12-6gx40.88.20.019</t>
  </si>
  <si>
    <t>М12-6gx120.88.20.019</t>
  </si>
  <si>
    <t>Рым-болт М8</t>
  </si>
  <si>
    <t>ГОСТ 4751-73</t>
  </si>
  <si>
    <t>Штифт 4х10</t>
  </si>
  <si>
    <t>ГОСТ 3128-70</t>
  </si>
  <si>
    <t>Втулка FB12012012</t>
  </si>
  <si>
    <t>Втулка R0403615</t>
  </si>
  <si>
    <t>Втулка R05020080</t>
  </si>
  <si>
    <t>Колонка R0812100</t>
  </si>
  <si>
    <t>Колонка R0203615055</t>
  </si>
  <si>
    <t>Кольцо центрирующее R90</t>
  </si>
  <si>
    <t>Пружина</t>
  </si>
  <si>
    <t>Пробка М10х1</t>
  </si>
  <si>
    <t>Штуцер М10х1</t>
  </si>
  <si>
    <t>Толкатель EAH2803-500125</t>
  </si>
  <si>
    <t>Толкатель EAH2805-000100</t>
  </si>
  <si>
    <t>Доработка</t>
  </si>
  <si>
    <t>Сплав Д16Т ГОСТ 4784-2019</t>
  </si>
  <si>
    <t>Сталь 40Х ГОСТ 4543-2016</t>
  </si>
  <si>
    <t>№ п/п</t>
  </si>
  <si>
    <t>224х150х17 / 230х155х20</t>
  </si>
  <si>
    <t>30х188х18 /35х195х20</t>
  </si>
  <si>
    <t>Габариты заготовки, сортамент в мм чистовой /с припуском</t>
  </si>
  <si>
    <t>Ф40х63.7 / 41х41х100</t>
  </si>
  <si>
    <t>76х224х12 / 80х230х16</t>
  </si>
  <si>
    <t>Ф3х21.3 / Ф5х25</t>
  </si>
  <si>
    <t>265х150х17 / 270х155х20</t>
  </si>
  <si>
    <t>Ф36х53 / Ф40х80</t>
  </si>
  <si>
    <t>224х66х35 /230х70х40</t>
  </si>
  <si>
    <t>Примечание,изменения</t>
  </si>
  <si>
    <t>Время написания УП /мин.</t>
  </si>
  <si>
    <t>Машинное время обработки / мин.</t>
  </si>
  <si>
    <t>Сборка пресс-формы</t>
  </si>
  <si>
    <t>Замена на готовую (Китай)</t>
  </si>
  <si>
    <t>Замена на Ф3</t>
  </si>
  <si>
    <t>Ф3.5х102.5</t>
  </si>
  <si>
    <t>Ф5х100</t>
  </si>
  <si>
    <t>Ф5х93</t>
  </si>
  <si>
    <t>Ф22х12</t>
  </si>
  <si>
    <t>Ф25х100</t>
  </si>
  <si>
    <t>Ф25х45</t>
  </si>
  <si>
    <t>Ф90х8</t>
  </si>
  <si>
    <t>Ф12х100</t>
  </si>
  <si>
    <t>Сталь 18хг</t>
  </si>
  <si>
    <t>Ф20х80</t>
  </si>
  <si>
    <t>6 часов</t>
  </si>
  <si>
    <t>Слесарные работы,подготовка заготовок / мин.</t>
  </si>
  <si>
    <t>Покупные</t>
  </si>
  <si>
    <t>Итого:</t>
  </si>
  <si>
    <t>Замена на прецизион. вал Ф12</t>
  </si>
  <si>
    <t>Сталь Ст3сп</t>
  </si>
  <si>
    <t>21\2\14</t>
  </si>
  <si>
    <t>\2\</t>
  </si>
  <si>
    <t>\4\</t>
  </si>
  <si>
    <t>Обработка деталей отверстия\вырезы\резьбы</t>
  </si>
  <si>
    <t>4\</t>
  </si>
  <si>
    <t>17\4</t>
  </si>
  <si>
    <t>13\4\4</t>
  </si>
  <si>
    <t>8\4</t>
  </si>
  <si>
    <t>13\4</t>
  </si>
  <si>
    <t>12\7\2</t>
  </si>
  <si>
    <t>2\2</t>
  </si>
  <si>
    <t>3\2</t>
  </si>
  <si>
    <t>3\1</t>
  </si>
  <si>
    <t>Изменения</t>
  </si>
  <si>
    <t>25\4\14</t>
  </si>
  <si>
    <t>224х150х36 / 230х155х40</t>
  </si>
  <si>
    <t>128934.94</t>
  </si>
  <si>
    <t>Площадь детали, мм2</t>
  </si>
  <si>
    <t>Кол-во обрабатываемых поверхностей</t>
  </si>
  <si>
    <t>99608.23</t>
  </si>
  <si>
    <t>98160.63</t>
  </si>
  <si>
    <t xml:space="preserve">112.07 </t>
  </si>
  <si>
    <t>43478.53</t>
  </si>
  <si>
    <t>43750.75</t>
  </si>
  <si>
    <t xml:space="preserve">86738.09 </t>
  </si>
  <si>
    <t>12 353 042</t>
  </si>
  <si>
    <t>1 706 034</t>
  </si>
  <si>
    <t>128208.26</t>
  </si>
  <si>
    <t xml:space="preserve">6026.4 </t>
  </si>
  <si>
    <t xml:space="preserve">20359.84 </t>
  </si>
  <si>
    <t xml:space="preserve">14016.73 </t>
  </si>
  <si>
    <t>Объем детали x1</t>
  </si>
  <si>
    <t>Время написания УП /мин. Y1</t>
  </si>
  <si>
    <t>Машинное время обработки / мин. Y2</t>
  </si>
  <si>
    <t>Обработка деталей отверстия X2</t>
  </si>
  <si>
    <t>Обработка деталей вырезы X3</t>
  </si>
  <si>
    <t>Обработка деталей резьбы X4</t>
  </si>
  <si>
    <t>Площадь детали, мм2 X5</t>
  </si>
  <si>
    <t>Кол-во обрабатываемых поверхностей X6</t>
  </si>
  <si>
    <t>ВЫВОД ИТОГОВ</t>
  </si>
  <si>
    <t>Регрессионная статистика</t>
  </si>
  <si>
    <t>Множественный R</t>
  </si>
  <si>
    <t>R-квадрат</t>
  </si>
  <si>
    <t>Нормированный R-квадрат</t>
  </si>
  <si>
    <t>Стандартная ошибка</t>
  </si>
  <si>
    <t>Наблюдения</t>
  </si>
  <si>
    <t>Дисперсионный анализ</t>
  </si>
  <si>
    <t>Регрессия</t>
  </si>
  <si>
    <t>Остаток</t>
  </si>
  <si>
    <t>Итого</t>
  </si>
  <si>
    <t>Y-пересечение</t>
  </si>
  <si>
    <t>df</t>
  </si>
  <si>
    <t>SS</t>
  </si>
  <si>
    <t>MS</t>
  </si>
  <si>
    <t>F</t>
  </si>
  <si>
    <t>Значимость F</t>
  </si>
  <si>
    <t>Коэффициенты</t>
  </si>
  <si>
    <t>t-статистика</t>
  </si>
  <si>
    <t>P-Значение</t>
  </si>
  <si>
    <t>Нижние 95%</t>
  </si>
  <si>
    <t>Верхние 95%</t>
  </si>
  <si>
    <t>Нижние 95,0%</t>
  </si>
  <si>
    <t>Верхние 95,0%</t>
  </si>
  <si>
    <t>ВЫВОД ВЕРОЯТНОСТИ</t>
  </si>
  <si>
    <t>Персентиль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</si>
</sst>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1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9" xfId="0" applyNumberFormat="1" applyFont="1" applyBorder="1" applyAlignment="1">
      <alignment horizontal="center" vertical="center" wrapText="1"/>
    </xf>
    <xf numFmtId="0" fontId="0" fillId="0" borderId="11" xfId="0" applyBorder="1"/>
    <xf numFmtId="0" fontId="7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Continuous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График нормального распределения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'Учтено всё'!$A$30:$A$41</c:f>
              <c:numCache>
                <c:formatCode>General</c:formatCode>
                <c:ptCount val="12"/>
                <c:pt idx="0">
                  <c:v>4.166666666666667</c:v>
                </c:pt>
                <c:pt idx="1">
                  <c:v>12.5</c:v>
                </c:pt>
                <c:pt idx="2">
                  <c:v>20.833333333333336</c:v>
                </c:pt>
                <c:pt idx="3">
                  <c:v>29.166666666666668</c:v>
                </c:pt>
                <c:pt idx="4">
                  <c:v>37.5</c:v>
                </c:pt>
                <c:pt idx="5">
                  <c:v>45.833333333333336</c:v>
                </c:pt>
                <c:pt idx="6">
                  <c:v>54.166666666666664</c:v>
                </c:pt>
                <c:pt idx="7">
                  <c:v>62.5</c:v>
                </c:pt>
                <c:pt idx="8">
                  <c:v>70.833333333333343</c:v>
                </c:pt>
                <c:pt idx="9">
                  <c:v>79.166666666666671</c:v>
                </c:pt>
                <c:pt idx="10">
                  <c:v>87.500000000000014</c:v>
                </c:pt>
                <c:pt idx="11">
                  <c:v>95.833333333333343</c:v>
                </c:pt>
              </c:numCache>
            </c:numRef>
          </c:xVal>
          <c:yVal>
            <c:numRef>
              <c:f>'Учтено всё'!$B$30:$B$41</c:f>
              <c:numCache>
                <c:formatCode>General</c:formatCode>
                <c:ptCount val="12"/>
                <c:pt idx="0">
                  <c:v>15</c:v>
                </c:pt>
                <c:pt idx="1">
                  <c:v>20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60</c:v>
                </c:pt>
                <c:pt idx="10">
                  <c:v>60</c:v>
                </c:pt>
                <c:pt idx="11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8B-46D5-AE99-21D6E7015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896608"/>
        <c:axId val="494897328"/>
      </c:scatterChart>
      <c:valAx>
        <c:axId val="49489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Персентиль выборки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4897328"/>
        <c:crosses val="autoZero"/>
        <c:crossBetween val="midCat"/>
      </c:valAx>
      <c:valAx>
        <c:axId val="49489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Время написания УП /мин. </a:t>
                </a:r>
                <a:r>
                  <a:rPr lang="en-US"/>
                  <a:t>Y1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4896608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251460</xdr:colOff>
      <xdr:row>0</xdr:row>
      <xdr:rowOff>175260</xdr:rowOff>
    </xdr:from>
    <xdr:to>
      <xdr:col>15</xdr:col>
      <xdr:colOff>251460</xdr:colOff>
      <xdr:row>10</xdr:row>
      <xdr:rowOff>175260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974E418A-A238-93AB-22F5-4DD1C45CAC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"/>
  <sheetViews>
    <sheetView zoomScale="60" zoomScaleNormal="60" zoomScalePageLayoutView="40" workbookViewId="0">
      <selection activeCell="M15" sqref="B3:M15"/>
    </sheetView>
  </sheetViews>
  <sheetFormatPr defaultRowHeight="21" x14ac:dyDescent="0.4"/>
  <cols>
    <col min="1" max="1" width="9.109375" style="4"/>
    <col min="2" max="2" width="21.6640625" customWidth="1"/>
    <col min="3" max="3" width="36.5546875" style="1" customWidth="1"/>
    <col min="4" max="4" width="11.33203125" style="3" bestFit="1" customWidth="1"/>
    <col min="5" max="5" width="37.109375" customWidth="1"/>
    <col min="6" max="6" width="35.33203125" customWidth="1"/>
    <col min="7" max="7" width="30.33203125" customWidth="1"/>
    <col min="8" max="8" width="18.44140625" style="3" customWidth="1"/>
    <col min="9" max="9" width="14.109375" customWidth="1"/>
    <col min="10" max="10" width="24" customWidth="1"/>
    <col min="11" max="14" width="25" customWidth="1"/>
    <col min="15" max="15" width="16.33203125" customWidth="1"/>
    <col min="16" max="16" width="16" customWidth="1"/>
  </cols>
  <sheetData>
    <row r="1" spans="1:29" ht="18" x14ac:dyDescent="0.35">
      <c r="A1" s="5"/>
      <c r="B1" s="6"/>
      <c r="C1" s="7"/>
      <c r="D1" s="8"/>
      <c r="E1" s="6"/>
      <c r="F1" s="6"/>
      <c r="G1" s="6"/>
      <c r="H1" s="8"/>
      <c r="I1" s="6"/>
      <c r="J1" s="6"/>
      <c r="K1" s="6"/>
      <c r="L1" s="6"/>
      <c r="M1" s="6"/>
      <c r="N1" s="6"/>
      <c r="O1" s="6"/>
      <c r="P1" s="6"/>
    </row>
    <row r="2" spans="1:29" ht="18.600000000000001" thickBot="1" x14ac:dyDescent="0.4">
      <c r="A2" s="9"/>
      <c r="B2" s="6"/>
      <c r="C2" s="7"/>
      <c r="D2" s="8"/>
      <c r="E2" s="6"/>
      <c r="F2" s="6"/>
      <c r="G2" s="6"/>
      <c r="H2" s="8"/>
      <c r="I2" s="6"/>
      <c r="J2" s="6"/>
      <c r="K2" s="6"/>
      <c r="L2" s="6"/>
      <c r="M2" s="6"/>
      <c r="N2" s="6"/>
      <c r="O2" s="6"/>
      <c r="P2" s="6"/>
    </row>
    <row r="3" spans="1:29" ht="87.6" thickBot="1" x14ac:dyDescent="0.35">
      <c r="A3" s="31" t="s">
        <v>50</v>
      </c>
      <c r="B3" s="10" t="s">
        <v>0</v>
      </c>
      <c r="C3" s="11" t="s">
        <v>1</v>
      </c>
      <c r="D3" s="11" t="s">
        <v>4</v>
      </c>
      <c r="E3" s="11" t="s">
        <v>2</v>
      </c>
      <c r="F3" s="11" t="s">
        <v>53</v>
      </c>
      <c r="G3" s="11" t="s">
        <v>60</v>
      </c>
      <c r="H3" s="11" t="s">
        <v>77</v>
      </c>
      <c r="I3" s="11" t="s">
        <v>61</v>
      </c>
      <c r="J3" s="11" t="s">
        <v>62</v>
      </c>
      <c r="K3" s="12" t="s">
        <v>85</v>
      </c>
      <c r="L3" s="12" t="s">
        <v>99</v>
      </c>
      <c r="M3" s="12" t="s">
        <v>100</v>
      </c>
      <c r="N3" s="12"/>
      <c r="O3" s="12" t="s">
        <v>63</v>
      </c>
      <c r="P3" s="13" t="s">
        <v>3</v>
      </c>
    </row>
    <row r="4" spans="1:29" ht="18.600000000000001" thickBot="1" x14ac:dyDescent="0.35">
      <c r="A4" s="14">
        <v>1</v>
      </c>
      <c r="B4" s="15" t="s">
        <v>5</v>
      </c>
      <c r="C4" s="16" t="s">
        <v>6</v>
      </c>
      <c r="D4" s="16">
        <v>1</v>
      </c>
      <c r="E4" s="16" t="s">
        <v>48</v>
      </c>
      <c r="F4" s="16" t="s">
        <v>97</v>
      </c>
      <c r="G4" s="16"/>
      <c r="H4" s="16">
        <v>30</v>
      </c>
      <c r="I4" s="16">
        <v>60</v>
      </c>
      <c r="J4" s="16" t="s">
        <v>76</v>
      </c>
      <c r="K4" s="17" t="s">
        <v>96</v>
      </c>
      <c r="L4" s="17" t="s">
        <v>98</v>
      </c>
      <c r="M4" s="18">
        <v>89</v>
      </c>
      <c r="N4" s="17"/>
      <c r="O4" s="18"/>
      <c r="P4" s="24"/>
    </row>
    <row r="5" spans="1:29" ht="18.600000000000001" thickBot="1" x14ac:dyDescent="0.35">
      <c r="A5" s="14">
        <v>2</v>
      </c>
      <c r="B5" s="15" t="s">
        <v>7</v>
      </c>
      <c r="C5" s="16" t="s">
        <v>6</v>
      </c>
      <c r="D5" s="16">
        <v>1</v>
      </c>
      <c r="E5" s="16" t="s">
        <v>48</v>
      </c>
      <c r="F5" s="16" t="s">
        <v>97</v>
      </c>
      <c r="G5" s="16"/>
      <c r="H5" s="16">
        <v>30</v>
      </c>
      <c r="I5" s="16">
        <v>60</v>
      </c>
      <c r="J5" s="16" t="s">
        <v>76</v>
      </c>
      <c r="K5" s="17" t="s">
        <v>82</v>
      </c>
      <c r="L5" s="17" t="s">
        <v>109</v>
      </c>
      <c r="M5" s="18">
        <v>85</v>
      </c>
      <c r="N5" s="17"/>
      <c r="O5" s="18"/>
      <c r="P5" s="24"/>
    </row>
    <row r="6" spans="1:29" ht="18.600000000000001" thickBot="1" x14ac:dyDescent="0.35">
      <c r="A6" s="14">
        <v>3</v>
      </c>
      <c r="B6" s="15" t="s">
        <v>8</v>
      </c>
      <c r="C6" s="16" t="s">
        <v>9</v>
      </c>
      <c r="D6" s="16">
        <v>2</v>
      </c>
      <c r="E6" s="16" t="s">
        <v>49</v>
      </c>
      <c r="F6" s="16" t="s">
        <v>54</v>
      </c>
      <c r="G6" s="16"/>
      <c r="H6" s="16">
        <v>30</v>
      </c>
      <c r="I6" s="16">
        <v>120</v>
      </c>
      <c r="J6" s="16">
        <v>120</v>
      </c>
      <c r="K6" s="18" t="s">
        <v>83</v>
      </c>
      <c r="L6" s="18" t="s">
        <v>108</v>
      </c>
      <c r="M6" s="18">
        <v>46</v>
      </c>
      <c r="N6" s="18"/>
      <c r="O6" s="18"/>
      <c r="P6" s="24"/>
    </row>
    <row r="7" spans="1:29" ht="18.600000000000001" thickBot="1" x14ac:dyDescent="0.35">
      <c r="A7" s="14">
        <v>4</v>
      </c>
      <c r="B7" s="15" t="s">
        <v>10</v>
      </c>
      <c r="C7" s="16" t="s">
        <v>11</v>
      </c>
      <c r="D7" s="16">
        <v>2</v>
      </c>
      <c r="E7" s="16" t="s">
        <v>48</v>
      </c>
      <c r="F7" s="16" t="s">
        <v>59</v>
      </c>
      <c r="G7" s="16" t="s">
        <v>95</v>
      </c>
      <c r="H7" s="16">
        <v>30</v>
      </c>
      <c r="I7" s="16">
        <v>15</v>
      </c>
      <c r="J7" s="16">
        <v>50</v>
      </c>
      <c r="K7" s="18" t="s">
        <v>86</v>
      </c>
      <c r="L7" s="18" t="s">
        <v>107</v>
      </c>
      <c r="M7" s="18">
        <v>8</v>
      </c>
      <c r="N7" s="18"/>
      <c r="O7" s="18"/>
      <c r="P7" s="24"/>
    </row>
    <row r="8" spans="1:29" ht="18.600000000000001" thickBot="1" x14ac:dyDescent="0.35">
      <c r="A8" s="14">
        <v>5</v>
      </c>
      <c r="B8" s="15" t="s">
        <v>12</v>
      </c>
      <c r="C8" s="16" t="s">
        <v>13</v>
      </c>
      <c r="D8" s="16">
        <v>1</v>
      </c>
      <c r="E8" s="16" t="s">
        <v>48</v>
      </c>
      <c r="F8" s="16" t="s">
        <v>51</v>
      </c>
      <c r="G8" s="16" t="s">
        <v>95</v>
      </c>
      <c r="H8" s="16">
        <v>30</v>
      </c>
      <c r="I8" s="16">
        <v>30</v>
      </c>
      <c r="J8" s="16">
        <v>10</v>
      </c>
      <c r="K8" s="18" t="s">
        <v>87</v>
      </c>
      <c r="L8" s="18" t="s">
        <v>106</v>
      </c>
      <c r="M8" s="18">
        <v>25</v>
      </c>
      <c r="N8" s="18"/>
      <c r="O8" s="18"/>
      <c r="P8" s="24"/>
    </row>
    <row r="9" spans="1:29" ht="18.600000000000001" thickBot="1" x14ac:dyDescent="0.35">
      <c r="A9" s="14">
        <v>6</v>
      </c>
      <c r="B9" s="15" t="s">
        <v>14</v>
      </c>
      <c r="C9" s="16" t="s">
        <v>15</v>
      </c>
      <c r="D9" s="16">
        <v>1</v>
      </c>
      <c r="E9" s="16" t="s">
        <v>48</v>
      </c>
      <c r="F9" s="16" t="s">
        <v>55</v>
      </c>
      <c r="G9" s="16"/>
      <c r="H9" s="16">
        <v>30</v>
      </c>
      <c r="I9" s="16">
        <v>30</v>
      </c>
      <c r="J9" s="16">
        <v>10</v>
      </c>
      <c r="K9" s="18" t="s">
        <v>88</v>
      </c>
      <c r="L9" s="18" t="s">
        <v>105</v>
      </c>
      <c r="M9" s="18">
        <v>31</v>
      </c>
      <c r="N9" s="18"/>
      <c r="O9" s="18"/>
      <c r="P9" s="24"/>
    </row>
    <row r="10" spans="1:29" ht="18.600000000000001" thickBot="1" x14ac:dyDescent="0.35">
      <c r="A10" s="14">
        <v>7</v>
      </c>
      <c r="B10" s="15" t="s">
        <v>16</v>
      </c>
      <c r="C10" s="16" t="s">
        <v>13</v>
      </c>
      <c r="D10" s="16">
        <v>1</v>
      </c>
      <c r="E10" s="16" t="s">
        <v>48</v>
      </c>
      <c r="F10" s="16" t="s">
        <v>55</v>
      </c>
      <c r="G10" s="16"/>
      <c r="H10" s="16">
        <v>30</v>
      </c>
      <c r="I10" s="16">
        <v>30</v>
      </c>
      <c r="J10" s="16">
        <v>5</v>
      </c>
      <c r="K10" s="18" t="s">
        <v>89</v>
      </c>
      <c r="L10" s="18" t="s">
        <v>104</v>
      </c>
      <c r="M10" s="18">
        <v>12</v>
      </c>
      <c r="N10" s="18"/>
      <c r="O10" s="18"/>
      <c r="P10" s="2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8.600000000000001" thickBot="1" x14ac:dyDescent="0.35">
      <c r="A11" s="14">
        <v>8</v>
      </c>
      <c r="B11" s="15" t="s">
        <v>17</v>
      </c>
      <c r="C11" s="16" t="s">
        <v>9</v>
      </c>
      <c r="D11" s="16">
        <v>4</v>
      </c>
      <c r="E11" s="16" t="s">
        <v>49</v>
      </c>
      <c r="F11" s="16" t="s">
        <v>56</v>
      </c>
      <c r="G11" s="16"/>
      <c r="H11" s="16">
        <v>30</v>
      </c>
      <c r="I11" s="16">
        <v>30</v>
      </c>
      <c r="J11" s="16">
        <v>30</v>
      </c>
      <c r="K11" s="18" t="s">
        <v>84</v>
      </c>
      <c r="L11" s="18" t="s">
        <v>103</v>
      </c>
      <c r="M11" s="18">
        <v>24</v>
      </c>
      <c r="N11" s="18"/>
      <c r="O11" s="18"/>
      <c r="P11" s="2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18.600000000000001" thickBot="1" x14ac:dyDescent="0.35">
      <c r="A12" s="14">
        <v>9</v>
      </c>
      <c r="B12" s="15" t="s">
        <v>18</v>
      </c>
      <c r="C12" s="16" t="s">
        <v>19</v>
      </c>
      <c r="D12" s="16">
        <v>1</v>
      </c>
      <c r="E12" s="16" t="s">
        <v>48</v>
      </c>
      <c r="F12" s="16" t="s">
        <v>57</v>
      </c>
      <c r="G12" s="16" t="s">
        <v>95</v>
      </c>
      <c r="H12" s="16">
        <v>30</v>
      </c>
      <c r="I12" s="16">
        <v>40</v>
      </c>
      <c r="J12" s="16">
        <v>15</v>
      </c>
      <c r="K12" s="18" t="s">
        <v>90</v>
      </c>
      <c r="L12" s="18" t="s">
        <v>102</v>
      </c>
      <c r="M12" s="18">
        <v>17</v>
      </c>
      <c r="N12" s="18"/>
      <c r="O12" s="18"/>
      <c r="P12" s="2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18.600000000000001" thickBot="1" x14ac:dyDescent="0.35">
      <c r="A13" s="14">
        <v>10</v>
      </c>
      <c r="B13" s="15" t="s">
        <v>20</v>
      </c>
      <c r="C13" s="16" t="s">
        <v>19</v>
      </c>
      <c r="D13" s="16">
        <v>1</v>
      </c>
      <c r="E13" s="16" t="s">
        <v>48</v>
      </c>
      <c r="F13" s="16" t="s">
        <v>57</v>
      </c>
      <c r="G13" s="16"/>
      <c r="H13" s="16">
        <v>30</v>
      </c>
      <c r="I13" s="16">
        <v>40</v>
      </c>
      <c r="J13" s="16">
        <v>15</v>
      </c>
      <c r="K13" s="18" t="s">
        <v>91</v>
      </c>
      <c r="L13" s="18" t="s">
        <v>101</v>
      </c>
      <c r="M13" s="18">
        <v>17</v>
      </c>
      <c r="N13" s="18"/>
      <c r="O13" s="18"/>
      <c r="P13" s="2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6.6" thickBot="1" x14ac:dyDescent="0.35">
      <c r="A14" s="14">
        <v>11</v>
      </c>
      <c r="B14" s="15" t="s">
        <v>21</v>
      </c>
      <c r="C14" s="16" t="s">
        <v>22</v>
      </c>
      <c r="D14" s="16">
        <v>1</v>
      </c>
      <c r="E14" s="16" t="s">
        <v>49</v>
      </c>
      <c r="F14" s="16" t="s">
        <v>58</v>
      </c>
      <c r="G14" s="16" t="s">
        <v>64</v>
      </c>
      <c r="H14" s="16">
        <v>30</v>
      </c>
      <c r="I14" s="16">
        <v>40</v>
      </c>
      <c r="J14" s="16">
        <v>60</v>
      </c>
      <c r="K14" s="18" t="s">
        <v>92</v>
      </c>
      <c r="L14" s="18" t="s">
        <v>110</v>
      </c>
      <c r="M14" s="18">
        <v>9</v>
      </c>
      <c r="N14" s="18"/>
      <c r="O14" s="18"/>
      <c r="P14" s="2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18.600000000000001" thickBot="1" x14ac:dyDescent="0.35">
      <c r="A15" s="14">
        <v>12</v>
      </c>
      <c r="B15" s="15" t="s">
        <v>23</v>
      </c>
      <c r="C15" s="16" t="s">
        <v>24</v>
      </c>
      <c r="D15" s="16">
        <v>1</v>
      </c>
      <c r="E15" s="16" t="s">
        <v>48</v>
      </c>
      <c r="F15" s="16" t="s">
        <v>52</v>
      </c>
      <c r="G15" s="16"/>
      <c r="H15" s="16">
        <v>30</v>
      </c>
      <c r="I15" s="16">
        <v>20</v>
      </c>
      <c r="J15" s="16">
        <v>10</v>
      </c>
      <c r="K15" s="18" t="s">
        <v>93</v>
      </c>
      <c r="L15" s="18" t="s">
        <v>111</v>
      </c>
      <c r="M15" s="18">
        <v>3</v>
      </c>
      <c r="N15" s="18"/>
      <c r="O15" s="18"/>
      <c r="P15" s="2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18.600000000000001" thickBot="1" x14ac:dyDescent="0.35">
      <c r="A16" s="14">
        <v>13</v>
      </c>
      <c r="B16" s="15" t="s">
        <v>26</v>
      </c>
      <c r="C16" s="16" t="s">
        <v>25</v>
      </c>
      <c r="D16" s="16">
        <v>2</v>
      </c>
      <c r="E16" s="16"/>
      <c r="F16" s="16"/>
      <c r="G16" s="16" t="s">
        <v>78</v>
      </c>
      <c r="H16" s="16"/>
      <c r="I16" s="16"/>
      <c r="J16" s="16"/>
      <c r="K16" s="18"/>
      <c r="L16" s="18"/>
      <c r="M16" s="18"/>
      <c r="N16" s="18"/>
      <c r="O16" s="18"/>
      <c r="P16" s="24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ht="18.600000000000001" thickBot="1" x14ac:dyDescent="0.35">
      <c r="A17" s="14">
        <v>14</v>
      </c>
      <c r="B17" s="15" t="s">
        <v>27</v>
      </c>
      <c r="C17" s="16" t="s">
        <v>28</v>
      </c>
      <c r="D17" s="16">
        <v>4</v>
      </c>
      <c r="E17" s="16"/>
      <c r="F17" s="16"/>
      <c r="G17" s="16" t="s">
        <v>78</v>
      </c>
      <c r="H17" s="16"/>
      <c r="I17" s="16"/>
      <c r="J17" s="16"/>
      <c r="K17" s="18"/>
      <c r="L17" s="18"/>
      <c r="M17" s="18"/>
      <c r="N17" s="18"/>
      <c r="O17" s="18"/>
      <c r="P17" s="24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ht="18.600000000000001" thickBot="1" x14ac:dyDescent="0.35">
      <c r="A18" s="14">
        <v>15</v>
      </c>
      <c r="B18" s="15" t="s">
        <v>27</v>
      </c>
      <c r="C18" s="16" t="s">
        <v>29</v>
      </c>
      <c r="D18" s="16">
        <v>2</v>
      </c>
      <c r="E18" s="16"/>
      <c r="F18" s="16"/>
      <c r="G18" s="16" t="s">
        <v>78</v>
      </c>
      <c r="H18" s="16"/>
      <c r="I18" s="16"/>
      <c r="J18" s="16"/>
      <c r="K18" s="18"/>
      <c r="L18" s="18"/>
      <c r="M18" s="18"/>
      <c r="N18" s="18"/>
      <c r="O18" s="18"/>
      <c r="P18" s="24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ht="18.600000000000001" thickBot="1" x14ac:dyDescent="0.35">
      <c r="A19" s="14">
        <v>16</v>
      </c>
      <c r="B19" s="15" t="s">
        <v>27</v>
      </c>
      <c r="C19" s="16" t="s">
        <v>30</v>
      </c>
      <c r="D19" s="16">
        <v>4</v>
      </c>
      <c r="E19" s="22"/>
      <c r="F19" s="22"/>
      <c r="G19" s="16" t="s">
        <v>78</v>
      </c>
      <c r="H19" s="22"/>
      <c r="I19" s="22"/>
      <c r="J19" s="22"/>
      <c r="K19" s="22"/>
      <c r="L19" s="22"/>
      <c r="M19" s="22"/>
      <c r="N19" s="22"/>
      <c r="O19" s="18"/>
      <c r="P19" s="24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8.600000000000001" thickBot="1" x14ac:dyDescent="0.35">
      <c r="A20" s="14">
        <v>17</v>
      </c>
      <c r="B20" s="15" t="s">
        <v>27</v>
      </c>
      <c r="C20" s="16" t="s">
        <v>31</v>
      </c>
      <c r="D20" s="16">
        <v>4</v>
      </c>
      <c r="E20" s="16"/>
      <c r="F20" s="16"/>
      <c r="G20" s="16" t="s">
        <v>78</v>
      </c>
      <c r="H20" s="16"/>
      <c r="I20" s="16"/>
      <c r="J20" s="16"/>
      <c r="K20" s="18"/>
      <c r="L20" s="18"/>
      <c r="M20" s="18"/>
      <c r="N20" s="18"/>
      <c r="O20" s="18"/>
      <c r="P20" s="2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8.600000000000001" thickBot="1" x14ac:dyDescent="0.35">
      <c r="A21" s="14">
        <v>18</v>
      </c>
      <c r="B21" s="15" t="s">
        <v>33</v>
      </c>
      <c r="C21" s="16" t="s">
        <v>32</v>
      </c>
      <c r="D21" s="16">
        <v>1</v>
      </c>
      <c r="E21" s="16"/>
      <c r="F21" s="16"/>
      <c r="G21" s="16" t="s">
        <v>78</v>
      </c>
      <c r="H21" s="16"/>
      <c r="I21" s="16"/>
      <c r="J21" s="16"/>
      <c r="K21" s="18"/>
      <c r="L21" s="18"/>
      <c r="M21" s="18"/>
      <c r="N21" s="18"/>
      <c r="O21" s="18"/>
      <c r="P21" s="2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8.600000000000001" thickBot="1" x14ac:dyDescent="0.35">
      <c r="A22" s="14">
        <v>19</v>
      </c>
      <c r="B22" s="15" t="s">
        <v>35</v>
      </c>
      <c r="C22" s="16" t="s">
        <v>34</v>
      </c>
      <c r="D22" s="16">
        <v>1</v>
      </c>
      <c r="E22" s="16"/>
      <c r="F22" s="16"/>
      <c r="G22" s="16"/>
      <c r="H22" s="16"/>
      <c r="I22" s="16"/>
      <c r="J22" s="16"/>
      <c r="K22" s="18"/>
      <c r="L22" s="18"/>
      <c r="M22" s="18"/>
      <c r="N22" s="18"/>
      <c r="O22" s="18"/>
      <c r="P22" s="2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8.600000000000001" thickBot="1" x14ac:dyDescent="0.35">
      <c r="A23" s="14">
        <v>20</v>
      </c>
      <c r="B23" s="15"/>
      <c r="C23" s="16" t="s">
        <v>36</v>
      </c>
      <c r="D23" s="16">
        <v>4</v>
      </c>
      <c r="E23" s="16" t="s">
        <v>74</v>
      </c>
      <c r="F23" s="16" t="s">
        <v>69</v>
      </c>
      <c r="G23" s="16"/>
      <c r="H23" s="16"/>
      <c r="I23" s="16"/>
      <c r="J23" s="16"/>
      <c r="K23" s="18"/>
      <c r="L23" s="18"/>
      <c r="M23" s="18"/>
      <c r="N23" s="18"/>
      <c r="O23" s="18"/>
      <c r="P23" s="2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8.600000000000001" thickBot="1" x14ac:dyDescent="0.35">
      <c r="A24" s="14">
        <v>21</v>
      </c>
      <c r="B24" s="15"/>
      <c r="C24" s="16" t="s">
        <v>37</v>
      </c>
      <c r="D24" s="16">
        <v>4</v>
      </c>
      <c r="E24" s="16" t="s">
        <v>74</v>
      </c>
      <c r="F24" s="16" t="s">
        <v>71</v>
      </c>
      <c r="G24" s="16"/>
      <c r="H24" s="16"/>
      <c r="I24" s="16"/>
      <c r="J24" s="16"/>
      <c r="K24" s="18"/>
      <c r="L24" s="18"/>
      <c r="M24" s="18"/>
      <c r="N24" s="18"/>
      <c r="O24" s="18"/>
      <c r="P24" s="2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36.6" thickBot="1" x14ac:dyDescent="0.35">
      <c r="A25" s="14">
        <v>22</v>
      </c>
      <c r="B25" s="15"/>
      <c r="C25" s="16" t="s">
        <v>38</v>
      </c>
      <c r="D25" s="16">
        <v>4</v>
      </c>
      <c r="E25" s="16" t="s">
        <v>74</v>
      </c>
      <c r="F25" s="16" t="s">
        <v>75</v>
      </c>
      <c r="G25" s="16" t="s">
        <v>80</v>
      </c>
      <c r="H25" s="16"/>
      <c r="I25" s="16"/>
      <c r="J25" s="16"/>
      <c r="K25" s="18"/>
      <c r="L25" s="18"/>
      <c r="M25" s="18"/>
      <c r="N25" s="18"/>
      <c r="O25" s="18"/>
      <c r="P25" s="2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36.6" thickBot="1" x14ac:dyDescent="0.35">
      <c r="A26" s="14">
        <v>23</v>
      </c>
      <c r="B26" s="15"/>
      <c r="C26" s="16" t="s">
        <v>39</v>
      </c>
      <c r="D26" s="16">
        <v>4</v>
      </c>
      <c r="E26" s="16" t="s">
        <v>74</v>
      </c>
      <c r="F26" s="16" t="s">
        <v>73</v>
      </c>
      <c r="G26" s="16" t="s">
        <v>80</v>
      </c>
      <c r="H26" s="16"/>
      <c r="I26" s="16"/>
      <c r="J26" s="16"/>
      <c r="K26" s="18"/>
      <c r="L26" s="18"/>
      <c r="M26" s="18"/>
      <c r="N26" s="18"/>
      <c r="O26" s="18"/>
      <c r="P26" s="2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8.600000000000001" thickBot="1" x14ac:dyDescent="0.35">
      <c r="A27" s="14">
        <v>24</v>
      </c>
      <c r="B27" s="15"/>
      <c r="C27" s="16" t="s">
        <v>40</v>
      </c>
      <c r="D27" s="16">
        <v>4</v>
      </c>
      <c r="E27" s="16" t="s">
        <v>74</v>
      </c>
      <c r="F27" s="16" t="s">
        <v>70</v>
      </c>
      <c r="G27" s="16"/>
      <c r="H27" s="16"/>
      <c r="I27" s="16"/>
      <c r="J27" s="16"/>
      <c r="K27" s="18"/>
      <c r="L27" s="18"/>
      <c r="M27" s="18"/>
      <c r="N27" s="18"/>
      <c r="O27" s="18"/>
      <c r="P27" s="2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8.600000000000001" thickBot="1" x14ac:dyDescent="0.35">
      <c r="A28" s="14">
        <v>25</v>
      </c>
      <c r="B28" s="15"/>
      <c r="C28" s="16" t="s">
        <v>41</v>
      </c>
      <c r="D28" s="16">
        <v>1</v>
      </c>
      <c r="E28" s="25" t="s">
        <v>81</v>
      </c>
      <c r="F28" s="16" t="s">
        <v>72</v>
      </c>
      <c r="G28" s="16"/>
      <c r="H28" s="16"/>
      <c r="I28" s="16"/>
      <c r="J28" s="16"/>
      <c r="K28" s="18" t="s">
        <v>94</v>
      </c>
      <c r="L28" s="18" t="s">
        <v>112</v>
      </c>
      <c r="M28" s="18">
        <v>11</v>
      </c>
      <c r="N28" s="18"/>
      <c r="O28" s="18"/>
      <c r="P28" s="2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18.600000000000001" thickBot="1" x14ac:dyDescent="0.35">
      <c r="A29" s="14">
        <v>26</v>
      </c>
      <c r="B29" s="15"/>
      <c r="C29" s="16" t="s">
        <v>42</v>
      </c>
      <c r="D29" s="16">
        <v>4</v>
      </c>
      <c r="E29" s="16"/>
      <c r="F29" s="16"/>
      <c r="G29" s="16" t="s">
        <v>78</v>
      </c>
      <c r="H29" s="16"/>
      <c r="I29" s="16"/>
      <c r="J29" s="16"/>
      <c r="K29" s="18"/>
      <c r="L29" s="18"/>
      <c r="M29" s="18"/>
      <c r="N29" s="18"/>
      <c r="O29" s="18"/>
      <c r="P29" s="24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ht="18.600000000000001" thickBot="1" x14ac:dyDescent="0.35">
      <c r="A30" s="14">
        <v>27</v>
      </c>
      <c r="B30" s="15"/>
      <c r="C30" s="16" t="s">
        <v>43</v>
      </c>
      <c r="D30" s="16">
        <v>4</v>
      </c>
      <c r="E30" s="16"/>
      <c r="F30" s="16"/>
      <c r="G30" s="16" t="s">
        <v>78</v>
      </c>
      <c r="H30" s="16"/>
      <c r="I30" s="16"/>
      <c r="J30" s="16"/>
      <c r="K30" s="18"/>
      <c r="L30" s="18"/>
      <c r="M30" s="18"/>
      <c r="N30" s="18"/>
      <c r="O30" s="18"/>
      <c r="P30" s="24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18.600000000000001" thickBot="1" x14ac:dyDescent="0.35">
      <c r="A31" s="14">
        <v>28</v>
      </c>
      <c r="B31" s="15"/>
      <c r="C31" s="16" t="s">
        <v>44</v>
      </c>
      <c r="D31" s="16">
        <v>16</v>
      </c>
      <c r="E31" s="16"/>
      <c r="F31" s="16"/>
      <c r="G31" s="16" t="s">
        <v>78</v>
      </c>
      <c r="H31" s="16"/>
      <c r="I31" s="16"/>
      <c r="J31" s="16"/>
      <c r="K31" s="18"/>
      <c r="L31" s="18"/>
      <c r="M31" s="18"/>
      <c r="N31" s="18"/>
      <c r="O31" s="18"/>
      <c r="P31" s="2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18.600000000000001" thickBot="1" x14ac:dyDescent="0.35">
      <c r="A32" s="14">
        <v>29</v>
      </c>
      <c r="B32" s="15" t="s">
        <v>47</v>
      </c>
      <c r="C32" s="16" t="s">
        <v>45</v>
      </c>
      <c r="D32" s="16">
        <v>2</v>
      </c>
      <c r="E32" s="16"/>
      <c r="F32" s="16" t="s">
        <v>66</v>
      </c>
      <c r="G32" s="16" t="s">
        <v>65</v>
      </c>
      <c r="H32" s="16"/>
      <c r="I32" s="16"/>
      <c r="J32" s="16"/>
      <c r="K32" s="18"/>
      <c r="L32" s="18"/>
      <c r="M32" s="18"/>
      <c r="N32" s="18"/>
      <c r="O32" s="18"/>
      <c r="P32" s="24"/>
    </row>
    <row r="33" spans="1:16" ht="18.600000000000001" thickBot="1" x14ac:dyDescent="0.35">
      <c r="A33" s="14">
        <v>30</v>
      </c>
      <c r="B33" s="15"/>
      <c r="C33" s="16" t="s">
        <v>46</v>
      </c>
      <c r="D33" s="16">
        <v>1</v>
      </c>
      <c r="E33" s="16"/>
      <c r="F33" s="16" t="s">
        <v>67</v>
      </c>
      <c r="G33" s="16"/>
      <c r="H33" s="16"/>
      <c r="I33" s="16"/>
      <c r="J33" s="16"/>
      <c r="K33" s="18"/>
      <c r="L33" s="18"/>
      <c r="M33" s="18"/>
      <c r="N33" s="18"/>
      <c r="O33" s="18"/>
      <c r="P33" s="24"/>
    </row>
    <row r="34" spans="1:16" ht="18.600000000000001" thickBot="1" x14ac:dyDescent="0.35">
      <c r="A34" s="14">
        <v>31</v>
      </c>
      <c r="B34" s="15" t="s">
        <v>47</v>
      </c>
      <c r="C34" s="16" t="s">
        <v>46</v>
      </c>
      <c r="D34" s="16">
        <v>2</v>
      </c>
      <c r="E34" s="16"/>
      <c r="F34" s="16" t="s">
        <v>68</v>
      </c>
      <c r="G34" s="16"/>
      <c r="H34" s="16"/>
      <c r="I34" s="16"/>
      <c r="J34" s="16"/>
      <c r="K34" s="18"/>
      <c r="L34" s="18"/>
      <c r="M34" s="18"/>
      <c r="N34" s="18"/>
      <c r="O34" s="18"/>
      <c r="P34" s="24"/>
    </row>
    <row r="35" spans="1:16" ht="18.600000000000001" thickBot="1" x14ac:dyDescent="0.35">
      <c r="A35" s="14"/>
      <c r="B35" s="15"/>
      <c r="C35" s="16"/>
      <c r="D35" s="16"/>
      <c r="E35" s="16"/>
      <c r="F35" s="16"/>
      <c r="G35" s="16"/>
      <c r="H35" s="16"/>
      <c r="I35" s="16"/>
      <c r="J35" s="16"/>
      <c r="K35" s="18"/>
      <c r="L35" s="18"/>
      <c r="M35" s="18"/>
      <c r="N35" s="18"/>
      <c r="O35" s="18"/>
      <c r="P35" s="24"/>
    </row>
    <row r="36" spans="1:16" ht="18.600000000000001" thickBot="1" x14ac:dyDescent="0.35">
      <c r="A36" s="14"/>
      <c r="B36" s="15"/>
      <c r="C36" s="16"/>
      <c r="D36" s="16"/>
      <c r="E36" s="16"/>
      <c r="F36" s="16"/>
      <c r="G36" s="16"/>
      <c r="H36" s="16"/>
      <c r="I36" s="16"/>
      <c r="J36" s="16"/>
      <c r="K36" s="18"/>
      <c r="L36" s="18"/>
      <c r="M36" s="18"/>
      <c r="N36" s="18"/>
      <c r="O36" s="18"/>
      <c r="P36" s="24"/>
    </row>
    <row r="37" spans="1:16" ht="18.600000000000001" thickBot="1" x14ac:dyDescent="0.35">
      <c r="A37" s="14"/>
      <c r="B37" s="26"/>
      <c r="C37" s="19"/>
      <c r="D37" s="19"/>
      <c r="E37" s="19"/>
      <c r="F37" s="19"/>
      <c r="G37" s="19"/>
      <c r="H37" s="19"/>
      <c r="I37" s="19"/>
      <c r="J37" s="19"/>
      <c r="K37" s="27"/>
      <c r="L37" s="27"/>
      <c r="M37" s="27"/>
      <c r="N37" s="27"/>
      <c r="O37" s="27"/>
      <c r="P37" s="28"/>
    </row>
    <row r="38" spans="1:16" ht="18.600000000000001" thickBot="1" x14ac:dyDescent="0.4">
      <c r="A38" s="29"/>
      <c r="B38" s="20" t="s">
        <v>79</v>
      </c>
      <c r="C38" s="23"/>
      <c r="D38" s="21"/>
      <c r="E38" s="23"/>
      <c r="F38" s="23"/>
      <c r="G38" s="23"/>
      <c r="H38" s="21"/>
      <c r="I38" s="23"/>
      <c r="J38" s="23"/>
      <c r="K38" s="23"/>
      <c r="L38" s="23"/>
      <c r="M38" s="23"/>
      <c r="N38" s="23"/>
      <c r="O38" s="23"/>
      <c r="P38" s="30"/>
    </row>
  </sheetData>
  <pageMargins left="0.39370078740157483" right="0.39370078740157483" top="0.39370078740157483" bottom="0.39370078740157483" header="0.31496062992125984" footer="0.31496062992125984"/>
  <pageSetup paperSize="9" scale="43" orientation="landscape" verticalDpi="0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A3EBD-C184-445D-96CF-64414A8B6AB0}">
  <dimension ref="A1:AE38"/>
  <sheetViews>
    <sheetView topLeftCell="F1" zoomScale="60" zoomScaleNormal="60" zoomScalePageLayoutView="40" workbookViewId="0">
      <selection activeCell="G3" sqref="G3:O15"/>
    </sheetView>
  </sheetViews>
  <sheetFormatPr defaultRowHeight="21" x14ac:dyDescent="0.4"/>
  <cols>
    <col min="1" max="1" width="8.88671875" style="4"/>
    <col min="2" max="2" width="21.6640625" customWidth="1"/>
    <col min="3" max="3" width="36.5546875" style="1" customWidth="1"/>
    <col min="4" max="4" width="11.33203125" style="3" bestFit="1" customWidth="1"/>
    <col min="5" max="5" width="37.109375" customWidth="1"/>
    <col min="6" max="8" width="35.33203125" customWidth="1"/>
    <col min="9" max="9" width="30.33203125" customWidth="1"/>
    <col min="10" max="10" width="18.44140625" style="3" customWidth="1"/>
    <col min="11" max="16" width="25" customWidth="1"/>
    <col min="17" max="17" width="16.33203125" customWidth="1"/>
    <col min="18" max="18" width="16" customWidth="1"/>
  </cols>
  <sheetData>
    <row r="1" spans="1:31" ht="18" x14ac:dyDescent="0.35">
      <c r="A1" s="5"/>
      <c r="B1" s="6"/>
      <c r="C1" s="7"/>
      <c r="D1" s="8"/>
      <c r="E1" s="6"/>
      <c r="F1" s="6"/>
      <c r="G1" s="6"/>
      <c r="H1" s="6"/>
      <c r="I1" s="6"/>
      <c r="J1" s="8"/>
      <c r="K1" s="6"/>
      <c r="L1" s="6"/>
      <c r="M1" s="6"/>
      <c r="N1" s="6"/>
      <c r="O1" s="6"/>
      <c r="P1" s="6"/>
      <c r="Q1" s="6"/>
      <c r="R1" s="6"/>
    </row>
    <row r="2" spans="1:31" ht="18.600000000000001" thickBot="1" x14ac:dyDescent="0.4">
      <c r="A2" s="9"/>
      <c r="B2" s="6"/>
      <c r="C2" s="7"/>
      <c r="D2" s="8"/>
      <c r="E2" s="6"/>
      <c r="F2" s="6"/>
      <c r="G2" s="6"/>
      <c r="H2" s="6"/>
      <c r="I2" s="6"/>
      <c r="J2" s="8"/>
      <c r="K2" s="6"/>
      <c r="L2" s="6"/>
      <c r="M2" s="6"/>
      <c r="N2" s="6"/>
      <c r="O2" s="6"/>
      <c r="P2" s="6"/>
      <c r="Q2" s="6"/>
      <c r="R2" s="6"/>
    </row>
    <row r="3" spans="1:31" ht="87.6" thickBot="1" x14ac:dyDescent="0.35">
      <c r="A3" s="31" t="s">
        <v>50</v>
      </c>
      <c r="B3" s="10" t="s">
        <v>0</v>
      </c>
      <c r="C3" s="11" t="s">
        <v>1</v>
      </c>
      <c r="D3" s="11" t="s">
        <v>4</v>
      </c>
      <c r="E3" s="11" t="s">
        <v>2</v>
      </c>
      <c r="F3" s="11" t="s">
        <v>53</v>
      </c>
      <c r="G3" s="11" t="s">
        <v>114</v>
      </c>
      <c r="H3" s="11" t="s">
        <v>115</v>
      </c>
      <c r="I3" s="11" t="s">
        <v>113</v>
      </c>
      <c r="J3" s="11" t="s">
        <v>77</v>
      </c>
      <c r="K3" s="12" t="s">
        <v>116</v>
      </c>
      <c r="L3" s="12" t="s">
        <v>117</v>
      </c>
      <c r="M3" s="12" t="s">
        <v>118</v>
      </c>
      <c r="N3" s="12" t="s">
        <v>119</v>
      </c>
      <c r="O3" s="12" t="s">
        <v>120</v>
      </c>
      <c r="P3" s="12"/>
      <c r="Q3" s="12" t="s">
        <v>63</v>
      </c>
      <c r="R3" s="13" t="s">
        <v>3</v>
      </c>
    </row>
    <row r="4" spans="1:31" ht="18.600000000000001" thickBot="1" x14ac:dyDescent="0.35">
      <c r="A4" s="14">
        <v>1</v>
      </c>
      <c r="B4" s="15" t="s">
        <v>5</v>
      </c>
      <c r="C4" s="16" t="s">
        <v>6</v>
      </c>
      <c r="D4" s="16">
        <v>1</v>
      </c>
      <c r="E4" s="16" t="s">
        <v>48</v>
      </c>
      <c r="F4" s="16" t="s">
        <v>97</v>
      </c>
      <c r="G4" s="16">
        <v>60</v>
      </c>
      <c r="H4" s="16">
        <v>360</v>
      </c>
      <c r="I4" s="16">
        <f>0.224*0.15*0.036</f>
        <v>1.2095999999999999E-3</v>
      </c>
      <c r="J4" s="16">
        <v>30</v>
      </c>
      <c r="K4" s="40">
        <v>25</v>
      </c>
      <c r="L4" s="40">
        <v>4</v>
      </c>
      <c r="M4" s="40">
        <v>14</v>
      </c>
      <c r="N4" s="17" t="s">
        <v>98</v>
      </c>
      <c r="O4" s="18">
        <v>89</v>
      </c>
      <c r="P4" s="17"/>
      <c r="Q4" s="18"/>
      <c r="R4" s="24"/>
    </row>
    <row r="5" spans="1:31" ht="18.600000000000001" thickBot="1" x14ac:dyDescent="0.35">
      <c r="A5" s="14">
        <v>2</v>
      </c>
      <c r="B5" s="15" t="s">
        <v>7</v>
      </c>
      <c r="C5" s="16" t="s">
        <v>6</v>
      </c>
      <c r="D5" s="16">
        <v>1</v>
      </c>
      <c r="E5" s="16" t="s">
        <v>48</v>
      </c>
      <c r="F5" s="16" t="s">
        <v>97</v>
      </c>
      <c r="G5" s="16">
        <v>60</v>
      </c>
      <c r="H5" s="16">
        <v>360</v>
      </c>
      <c r="I5" s="16">
        <f>0.224*0.15*0.036</f>
        <v>1.2095999999999999E-3</v>
      </c>
      <c r="J5" s="16">
        <v>30</v>
      </c>
      <c r="K5" s="40">
        <v>21</v>
      </c>
      <c r="L5" s="40">
        <v>2</v>
      </c>
      <c r="M5" s="40">
        <v>14</v>
      </c>
      <c r="N5" s="17" t="s">
        <v>109</v>
      </c>
      <c r="O5" s="18">
        <v>85</v>
      </c>
      <c r="P5" s="17"/>
      <c r="Q5" s="18"/>
      <c r="R5" s="24"/>
    </row>
    <row r="6" spans="1:31" ht="18.600000000000001" thickBot="1" x14ac:dyDescent="0.35">
      <c r="A6" s="14">
        <v>3</v>
      </c>
      <c r="B6" s="15" t="s">
        <v>8</v>
      </c>
      <c r="C6" s="16" t="s">
        <v>9</v>
      </c>
      <c r="D6" s="16">
        <v>2</v>
      </c>
      <c r="E6" s="16" t="s">
        <v>49</v>
      </c>
      <c r="F6" s="16" t="s">
        <v>54</v>
      </c>
      <c r="G6" s="16">
        <v>120</v>
      </c>
      <c r="H6" s="16">
        <v>120</v>
      </c>
      <c r="I6" s="16">
        <f>0.04*0.04*63.7</f>
        <v>0.10192000000000001</v>
      </c>
      <c r="J6" s="16">
        <v>30</v>
      </c>
      <c r="K6" s="40">
        <v>0</v>
      </c>
      <c r="L6" s="40">
        <v>2</v>
      </c>
      <c r="M6" s="40">
        <v>0</v>
      </c>
      <c r="N6" s="18" t="s">
        <v>108</v>
      </c>
      <c r="O6" s="18">
        <v>46</v>
      </c>
      <c r="P6" s="18"/>
      <c r="Q6" s="18"/>
      <c r="R6" s="24"/>
    </row>
    <row r="7" spans="1:31" ht="18.600000000000001" thickBot="1" x14ac:dyDescent="0.35">
      <c r="A7" s="14">
        <v>4</v>
      </c>
      <c r="B7" s="15" t="s">
        <v>10</v>
      </c>
      <c r="C7" s="16" t="s">
        <v>11</v>
      </c>
      <c r="D7" s="16">
        <v>2</v>
      </c>
      <c r="E7" s="16" t="s">
        <v>48</v>
      </c>
      <c r="F7" s="16" t="s">
        <v>59</v>
      </c>
      <c r="G7" s="16">
        <v>15</v>
      </c>
      <c r="H7" s="16">
        <v>50</v>
      </c>
      <c r="I7" s="16">
        <f>0.224*0.066*0.035</f>
        <v>5.1744000000000009E-4</v>
      </c>
      <c r="J7" s="16">
        <v>30</v>
      </c>
      <c r="K7" s="40">
        <v>4</v>
      </c>
      <c r="L7" s="40">
        <v>0</v>
      </c>
      <c r="M7" s="40">
        <v>0</v>
      </c>
      <c r="N7" s="18" t="s">
        <v>107</v>
      </c>
      <c r="O7" s="18">
        <v>8</v>
      </c>
      <c r="P7" s="18"/>
      <c r="Q7" s="18"/>
      <c r="R7" s="24"/>
    </row>
    <row r="8" spans="1:31" ht="18.600000000000001" thickBot="1" x14ac:dyDescent="0.35">
      <c r="A8" s="14">
        <v>5</v>
      </c>
      <c r="B8" s="15" t="s">
        <v>12</v>
      </c>
      <c r="C8" s="16" t="s">
        <v>13</v>
      </c>
      <c r="D8" s="16">
        <v>1</v>
      </c>
      <c r="E8" s="16" t="s">
        <v>48</v>
      </c>
      <c r="F8" s="16" t="s">
        <v>51</v>
      </c>
      <c r="G8" s="16">
        <v>30</v>
      </c>
      <c r="H8" s="16">
        <v>10</v>
      </c>
      <c r="I8" s="16">
        <f>0.224*0.15*0.017</f>
        <v>5.7120000000000001E-4</v>
      </c>
      <c r="J8" s="16">
        <v>30</v>
      </c>
      <c r="K8" s="40">
        <v>17</v>
      </c>
      <c r="L8" s="40">
        <v>4</v>
      </c>
      <c r="M8" s="40">
        <v>0</v>
      </c>
      <c r="N8" s="18" t="s">
        <v>106</v>
      </c>
      <c r="O8" s="18">
        <v>25</v>
      </c>
      <c r="P8" s="18"/>
      <c r="Q8" s="18"/>
      <c r="R8" s="24"/>
    </row>
    <row r="9" spans="1:31" ht="18.600000000000001" thickBot="1" x14ac:dyDescent="0.35">
      <c r="A9" s="14">
        <v>6</v>
      </c>
      <c r="B9" s="15" t="s">
        <v>14</v>
      </c>
      <c r="C9" s="16" t="s">
        <v>15</v>
      </c>
      <c r="D9" s="16">
        <v>1</v>
      </c>
      <c r="E9" s="16" t="s">
        <v>48</v>
      </c>
      <c r="F9" s="16" t="s">
        <v>55</v>
      </c>
      <c r="G9" s="16">
        <v>30</v>
      </c>
      <c r="H9" s="16">
        <v>10</v>
      </c>
      <c r="I9" s="16">
        <f>0.076*0.224*0.012</f>
        <v>2.0428800000000001E-4</v>
      </c>
      <c r="J9" s="16">
        <v>30</v>
      </c>
      <c r="K9" s="40">
        <v>13</v>
      </c>
      <c r="L9" s="40">
        <v>4</v>
      </c>
      <c r="M9" s="40">
        <v>4</v>
      </c>
      <c r="N9" s="18" t="s">
        <v>105</v>
      </c>
      <c r="O9" s="18">
        <v>31</v>
      </c>
      <c r="P9" s="18"/>
      <c r="Q9" s="18"/>
      <c r="R9" s="24"/>
    </row>
    <row r="10" spans="1:31" ht="18.600000000000001" thickBot="1" x14ac:dyDescent="0.35">
      <c r="A10" s="14">
        <v>7</v>
      </c>
      <c r="B10" s="15" t="s">
        <v>16</v>
      </c>
      <c r="C10" s="16" t="s">
        <v>13</v>
      </c>
      <c r="D10" s="16">
        <v>1</v>
      </c>
      <c r="E10" s="16" t="s">
        <v>48</v>
      </c>
      <c r="F10" s="16" t="s">
        <v>55</v>
      </c>
      <c r="G10" s="16">
        <v>30</v>
      </c>
      <c r="H10" s="16">
        <v>5</v>
      </c>
      <c r="I10" s="16">
        <f>0.076*0.224*0.012</f>
        <v>2.0428800000000001E-4</v>
      </c>
      <c r="J10" s="16">
        <v>30</v>
      </c>
      <c r="K10" s="40">
        <v>8</v>
      </c>
      <c r="L10" s="40">
        <v>4</v>
      </c>
      <c r="M10" s="40">
        <v>0</v>
      </c>
      <c r="N10" s="18" t="s">
        <v>104</v>
      </c>
      <c r="O10" s="18">
        <v>12</v>
      </c>
      <c r="P10" s="18"/>
      <c r="Q10" s="18"/>
      <c r="R10" s="24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18.600000000000001" thickBot="1" x14ac:dyDescent="0.35">
      <c r="A11" s="14">
        <v>8</v>
      </c>
      <c r="B11" s="15" t="s">
        <v>17</v>
      </c>
      <c r="C11" s="16" t="s">
        <v>9</v>
      </c>
      <c r="D11" s="16">
        <v>4</v>
      </c>
      <c r="E11" s="16" t="s">
        <v>49</v>
      </c>
      <c r="F11" s="16" t="s">
        <v>56</v>
      </c>
      <c r="G11" s="16">
        <v>30</v>
      </c>
      <c r="H11" s="16">
        <v>30</v>
      </c>
      <c r="I11" s="16">
        <f>0.003*0.003*0.0213</f>
        <v>1.917E-7</v>
      </c>
      <c r="J11" s="16">
        <v>30</v>
      </c>
      <c r="K11" s="40">
        <v>0</v>
      </c>
      <c r="L11" s="40">
        <v>4</v>
      </c>
      <c r="M11" s="40">
        <v>0</v>
      </c>
      <c r="N11" s="18" t="s">
        <v>103</v>
      </c>
      <c r="O11" s="18">
        <v>24</v>
      </c>
      <c r="P11" s="18"/>
      <c r="Q11" s="18"/>
      <c r="R11" s="24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18.600000000000001" thickBot="1" x14ac:dyDescent="0.35">
      <c r="A12" s="14">
        <v>9</v>
      </c>
      <c r="B12" s="15" t="s">
        <v>18</v>
      </c>
      <c r="C12" s="16" t="s">
        <v>19</v>
      </c>
      <c r="D12" s="16">
        <v>1</v>
      </c>
      <c r="E12" s="16" t="s">
        <v>48</v>
      </c>
      <c r="F12" s="16" t="s">
        <v>57</v>
      </c>
      <c r="G12" s="16">
        <v>40</v>
      </c>
      <c r="H12" s="16">
        <v>15</v>
      </c>
      <c r="I12" s="16">
        <f>0.265*0.15*0.017</f>
        <v>6.7575000000000003E-4</v>
      </c>
      <c r="J12" s="16">
        <v>30</v>
      </c>
      <c r="K12" s="40">
        <v>13</v>
      </c>
      <c r="L12" s="40">
        <v>4</v>
      </c>
      <c r="M12" s="40">
        <v>0</v>
      </c>
      <c r="N12" s="18" t="s">
        <v>102</v>
      </c>
      <c r="O12" s="18">
        <v>17</v>
      </c>
      <c r="P12" s="18"/>
      <c r="Q12" s="18"/>
      <c r="R12" s="24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18.600000000000001" thickBot="1" x14ac:dyDescent="0.35">
      <c r="A13" s="14">
        <v>10</v>
      </c>
      <c r="B13" s="15" t="s">
        <v>20</v>
      </c>
      <c r="C13" s="16" t="s">
        <v>19</v>
      </c>
      <c r="D13" s="16">
        <v>1</v>
      </c>
      <c r="E13" s="16" t="s">
        <v>48</v>
      </c>
      <c r="F13" s="16" t="s">
        <v>57</v>
      </c>
      <c r="G13" s="16">
        <v>40</v>
      </c>
      <c r="H13" s="16">
        <v>15</v>
      </c>
      <c r="I13" s="16">
        <f>0.265*0.15*0.017</f>
        <v>6.7575000000000003E-4</v>
      </c>
      <c r="J13" s="16">
        <v>30</v>
      </c>
      <c r="K13" s="40">
        <v>12</v>
      </c>
      <c r="L13" s="40">
        <v>7</v>
      </c>
      <c r="M13" s="40">
        <v>2</v>
      </c>
      <c r="N13" s="18" t="s">
        <v>101</v>
      </c>
      <c r="O13" s="18">
        <v>17</v>
      </c>
      <c r="P13" s="18"/>
      <c r="Q13" s="18"/>
      <c r="R13" s="24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8.600000000000001" thickBot="1" x14ac:dyDescent="0.35">
      <c r="A14" s="14">
        <v>11</v>
      </c>
      <c r="B14" s="15" t="s">
        <v>21</v>
      </c>
      <c r="C14" s="16" t="s">
        <v>22</v>
      </c>
      <c r="D14" s="16">
        <v>1</v>
      </c>
      <c r="E14" s="16" t="s">
        <v>49</v>
      </c>
      <c r="F14" s="16" t="s">
        <v>58</v>
      </c>
      <c r="G14" s="16">
        <v>40</v>
      </c>
      <c r="H14" s="16">
        <v>60</v>
      </c>
      <c r="I14" s="16">
        <f>0.036*0.036*0.053</f>
        <v>6.868799999999999E-5</v>
      </c>
      <c r="J14" s="16">
        <v>30</v>
      </c>
      <c r="K14" s="40">
        <v>2</v>
      </c>
      <c r="L14" s="40">
        <v>2</v>
      </c>
      <c r="M14" s="40">
        <v>0</v>
      </c>
      <c r="N14" s="18" t="s">
        <v>110</v>
      </c>
      <c r="O14" s="18">
        <v>9</v>
      </c>
      <c r="P14" s="18"/>
      <c r="Q14" s="18"/>
      <c r="R14" s="24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8.600000000000001" thickBot="1" x14ac:dyDescent="0.35">
      <c r="A15" s="14">
        <v>12</v>
      </c>
      <c r="B15" s="33" t="s">
        <v>23</v>
      </c>
      <c r="C15" s="34" t="s">
        <v>24</v>
      </c>
      <c r="D15" s="34">
        <v>1</v>
      </c>
      <c r="E15" s="34" t="s">
        <v>48</v>
      </c>
      <c r="F15" s="34" t="s">
        <v>52</v>
      </c>
      <c r="G15" s="34">
        <v>20</v>
      </c>
      <c r="H15" s="34">
        <v>10</v>
      </c>
      <c r="I15" s="34">
        <f>0.03*0.188*0.018</f>
        <v>1.0151999999999999E-4</v>
      </c>
      <c r="J15" s="34">
        <v>30</v>
      </c>
      <c r="K15" s="41">
        <v>3</v>
      </c>
      <c r="L15" s="41">
        <v>2</v>
      </c>
      <c r="M15" s="41">
        <v>0</v>
      </c>
      <c r="N15" s="35" t="s">
        <v>111</v>
      </c>
      <c r="O15" s="35">
        <v>3</v>
      </c>
      <c r="P15" s="35"/>
      <c r="Q15" s="35"/>
      <c r="R15" s="36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8.600000000000001" thickBot="1" x14ac:dyDescent="0.35">
      <c r="A16" s="32">
        <v>13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8.600000000000001" thickBot="1" x14ac:dyDescent="0.35">
      <c r="A17" s="32">
        <v>14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8.600000000000001" thickBot="1" x14ac:dyDescent="0.35">
      <c r="A18" s="32">
        <v>15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18.600000000000001" thickBot="1" x14ac:dyDescent="0.35">
      <c r="A19" s="32">
        <v>16</v>
      </c>
      <c r="B19" s="37"/>
      <c r="C19" s="37"/>
      <c r="D19" s="37"/>
      <c r="E19" s="22"/>
      <c r="F19" s="22"/>
      <c r="G19" s="22"/>
      <c r="H19" s="22"/>
      <c r="I19" s="37"/>
      <c r="J19" s="22"/>
      <c r="K19" s="22"/>
      <c r="L19" s="22"/>
      <c r="M19" s="22"/>
      <c r="N19" s="22"/>
      <c r="O19" s="22"/>
      <c r="P19" s="22"/>
      <c r="Q19" s="37"/>
      <c r="R19" s="37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8.600000000000001" thickBot="1" x14ac:dyDescent="0.35">
      <c r="A20" s="32">
        <v>17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18.600000000000001" thickBot="1" x14ac:dyDescent="0.35">
      <c r="A21" s="32">
        <v>18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18.600000000000001" thickBot="1" x14ac:dyDescent="0.35">
      <c r="A22" s="32">
        <v>19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18.600000000000001" thickBot="1" x14ac:dyDescent="0.35">
      <c r="A23" s="32">
        <v>20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18.600000000000001" thickBot="1" x14ac:dyDescent="0.35">
      <c r="A24" s="32">
        <v>21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18.600000000000001" thickBot="1" x14ac:dyDescent="0.35">
      <c r="A25" s="32">
        <v>22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18.600000000000001" thickBot="1" x14ac:dyDescent="0.35">
      <c r="A26" s="32">
        <v>23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8.600000000000001" thickBot="1" x14ac:dyDescent="0.35">
      <c r="A27" s="32">
        <v>24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18.600000000000001" thickBot="1" x14ac:dyDescent="0.35">
      <c r="A28" s="32">
        <v>25</v>
      </c>
      <c r="B28" s="37"/>
      <c r="C28" s="37"/>
      <c r="D28" s="37"/>
      <c r="E28" s="25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18.600000000000001" thickBot="1" x14ac:dyDescent="0.35">
      <c r="A29" s="32">
        <v>26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ht="18.600000000000001" thickBot="1" x14ac:dyDescent="0.35">
      <c r="A30" s="32">
        <v>27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ht="18.600000000000001" thickBot="1" x14ac:dyDescent="0.35">
      <c r="A31" s="32">
        <v>28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ht="18.600000000000001" thickBot="1" x14ac:dyDescent="0.35">
      <c r="A32" s="32">
        <v>29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</row>
    <row r="33" spans="1:18" ht="18.600000000000001" thickBot="1" x14ac:dyDescent="0.35">
      <c r="A33" s="32">
        <v>30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</row>
    <row r="34" spans="1:18" ht="18.600000000000001" thickBot="1" x14ac:dyDescent="0.35">
      <c r="A34" s="32">
        <v>31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</row>
    <row r="35" spans="1:18" ht="18.600000000000001" thickBot="1" x14ac:dyDescent="0.35">
      <c r="A35" s="32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ht="18.600000000000001" thickBot="1" x14ac:dyDescent="0.35">
      <c r="A36" s="32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</row>
    <row r="37" spans="1:18" ht="18.600000000000001" thickBot="1" x14ac:dyDescent="0.35">
      <c r="A37" s="3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</row>
    <row r="38" spans="1:18" ht="18" x14ac:dyDescent="0.35">
      <c r="A38" s="29"/>
      <c r="B38" s="38"/>
      <c r="C38" s="39"/>
      <c r="D38" s="8"/>
      <c r="E38" s="39"/>
      <c r="F38" s="39"/>
      <c r="G38" s="39"/>
      <c r="H38" s="39"/>
      <c r="I38" s="39"/>
      <c r="J38" s="8"/>
      <c r="K38" s="39"/>
      <c r="L38" s="39"/>
      <c r="M38" s="39"/>
      <c r="N38" s="39"/>
      <c r="O38" s="39"/>
      <c r="P38" s="39"/>
      <c r="Q38" s="39"/>
      <c r="R38" s="39"/>
    </row>
  </sheetData>
  <pageMargins left="0.39370078740157483" right="0.39370078740157483" top="0.39370078740157483" bottom="0.39370078740157483" header="0.31496062992125984" footer="0.31496062992125984"/>
  <pageSetup paperSize="9" scale="43" orientation="landscape" verticalDpi="0" r:id="rId1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2AC85-1B99-438C-B58B-5E77DFFA3646}">
  <dimension ref="A1:I41"/>
  <sheetViews>
    <sheetView tabSelected="1" workbookViewId="0">
      <selection activeCell="B22" sqref="B22"/>
    </sheetView>
  </sheetViews>
  <sheetFormatPr defaultRowHeight="14.4" x14ac:dyDescent="0.3"/>
  <sheetData>
    <row r="1" spans="1:9" x14ac:dyDescent="0.3">
      <c r="A1" t="s">
        <v>121</v>
      </c>
    </row>
    <row r="2" spans="1:9" ht="15" thickBot="1" x14ac:dyDescent="0.35"/>
    <row r="3" spans="1:9" x14ac:dyDescent="0.3">
      <c r="A3" s="44" t="s">
        <v>122</v>
      </c>
      <c r="B3" s="44"/>
    </row>
    <row r="4" spans="1:9" x14ac:dyDescent="0.3">
      <c r="A4" t="s">
        <v>123</v>
      </c>
      <c r="B4">
        <v>0.9788218804337443</v>
      </c>
    </row>
    <row r="5" spans="1:9" x14ac:dyDescent="0.3">
      <c r="A5" t="s">
        <v>124</v>
      </c>
      <c r="B5">
        <v>0.95809227361585114</v>
      </c>
    </row>
    <row r="6" spans="1:9" x14ac:dyDescent="0.3">
      <c r="A6" t="s">
        <v>125</v>
      </c>
      <c r="B6">
        <v>0.9078030019548724</v>
      </c>
    </row>
    <row r="7" spans="1:9" x14ac:dyDescent="0.3">
      <c r="A7" t="s">
        <v>126</v>
      </c>
      <c r="B7">
        <v>8.4519353956542833</v>
      </c>
    </row>
    <row r="8" spans="1:9" ht="15" thickBot="1" x14ac:dyDescent="0.35">
      <c r="A8" s="42" t="s">
        <v>127</v>
      </c>
      <c r="B8" s="42">
        <v>12</v>
      </c>
    </row>
    <row r="10" spans="1:9" ht="15" thickBot="1" x14ac:dyDescent="0.35">
      <c r="A10" t="s">
        <v>128</v>
      </c>
    </row>
    <row r="11" spans="1:9" x14ac:dyDescent="0.3">
      <c r="A11" s="43"/>
      <c r="B11" s="43" t="s">
        <v>133</v>
      </c>
      <c r="C11" s="43" t="s">
        <v>134</v>
      </c>
      <c r="D11" s="43" t="s">
        <v>135</v>
      </c>
      <c r="E11" s="43" t="s">
        <v>136</v>
      </c>
      <c r="F11" s="43" t="s">
        <v>137</v>
      </c>
    </row>
    <row r="12" spans="1:9" x14ac:dyDescent="0.3">
      <c r="A12" t="s">
        <v>129</v>
      </c>
      <c r="B12">
        <v>6</v>
      </c>
      <c r="C12">
        <v>8165.7406070050974</v>
      </c>
      <c r="D12">
        <v>1360.956767834183</v>
      </c>
      <c r="E12">
        <v>19.051623576391378</v>
      </c>
      <c r="F12">
        <v>2.664557242613933E-3</v>
      </c>
    </row>
    <row r="13" spans="1:9" x14ac:dyDescent="0.3">
      <c r="A13" t="s">
        <v>130</v>
      </c>
      <c r="B13">
        <v>5</v>
      </c>
      <c r="C13">
        <v>357.17605966156867</v>
      </c>
      <c r="D13">
        <v>71.435211932313734</v>
      </c>
    </row>
    <row r="14" spans="1:9" ht="15" thickBot="1" x14ac:dyDescent="0.35">
      <c r="A14" s="42" t="s">
        <v>131</v>
      </c>
      <c r="B14" s="42">
        <v>11</v>
      </c>
      <c r="C14" s="42">
        <v>8522.9166666666661</v>
      </c>
      <c r="D14" s="42"/>
      <c r="E14" s="42"/>
      <c r="F14" s="42"/>
    </row>
    <row r="15" spans="1:9" ht="15" thickBot="1" x14ac:dyDescent="0.35"/>
    <row r="16" spans="1:9" x14ac:dyDescent="0.3">
      <c r="A16" s="43"/>
      <c r="B16" s="43" t="s">
        <v>138</v>
      </c>
      <c r="C16" s="43" t="s">
        <v>126</v>
      </c>
      <c r="D16" s="43" t="s">
        <v>139</v>
      </c>
      <c r="E16" s="43" t="s">
        <v>140</v>
      </c>
      <c r="F16" s="43" t="s">
        <v>141</v>
      </c>
      <c r="G16" s="43" t="s">
        <v>142</v>
      </c>
      <c r="H16" s="43" t="s">
        <v>143</v>
      </c>
      <c r="I16" s="43" t="s">
        <v>144</v>
      </c>
    </row>
    <row r="17" spans="1:9" x14ac:dyDescent="0.3">
      <c r="A17" t="s">
        <v>132</v>
      </c>
      <c r="B17">
        <v>26.104136956175079</v>
      </c>
      <c r="C17">
        <v>9.1791203021741676</v>
      </c>
      <c r="D17">
        <v>2.8438604241837915</v>
      </c>
      <c r="E17">
        <v>3.6082608708583104E-2</v>
      </c>
      <c r="F17">
        <v>2.5084570402856414</v>
      </c>
      <c r="G17">
        <v>49.699816872064517</v>
      </c>
      <c r="H17">
        <v>2.5084570402856414</v>
      </c>
      <c r="I17">
        <v>49.699816872064517</v>
      </c>
    </row>
    <row r="18" spans="1:9" x14ac:dyDescent="0.3">
      <c r="A18" t="s">
        <v>113</v>
      </c>
      <c r="B18">
        <v>857.45877461988266</v>
      </c>
      <c r="C18">
        <v>177.92970383663118</v>
      </c>
      <c r="D18">
        <v>4.8190872919519459</v>
      </c>
      <c r="E18">
        <v>4.8022875807818052E-3</v>
      </c>
      <c r="F18">
        <v>400.07590991728938</v>
      </c>
      <c r="G18">
        <v>1314.8416393224759</v>
      </c>
      <c r="H18">
        <v>400.07590991728938</v>
      </c>
      <c r="I18">
        <v>1314.8416393224759</v>
      </c>
    </row>
    <row r="19" spans="1:9" x14ac:dyDescent="0.3">
      <c r="A19" t="s">
        <v>116</v>
      </c>
      <c r="B19">
        <v>1.3195447423089559E-2</v>
      </c>
      <c r="C19">
        <v>0.64137154242915395</v>
      </c>
      <c r="D19">
        <v>2.0573796232231698E-2</v>
      </c>
      <c r="E19">
        <v>0.98438142081786206</v>
      </c>
      <c r="F19">
        <v>-1.6355025894393398</v>
      </c>
      <c r="G19">
        <v>1.6618934842855189</v>
      </c>
      <c r="H19">
        <v>-1.6355025894393398</v>
      </c>
      <c r="I19">
        <v>1.6618934842855189</v>
      </c>
    </row>
    <row r="20" spans="1:9" x14ac:dyDescent="0.3">
      <c r="A20" t="s">
        <v>117</v>
      </c>
      <c r="B20">
        <v>0.7368745652624652</v>
      </c>
      <c r="C20">
        <v>2.1424441825290326</v>
      </c>
      <c r="D20">
        <v>0.34394107966566811</v>
      </c>
      <c r="E20">
        <v>0.74488271256510374</v>
      </c>
      <c r="F20">
        <v>-4.7704535342113594</v>
      </c>
      <c r="G20">
        <v>6.2442026647362905</v>
      </c>
      <c r="H20">
        <v>-4.7704535342113594</v>
      </c>
      <c r="I20">
        <v>6.2442026647362905</v>
      </c>
    </row>
    <row r="21" spans="1:9" x14ac:dyDescent="0.3">
      <c r="A21" t="s">
        <v>118</v>
      </c>
      <c r="B21">
        <v>1.1794326237371002</v>
      </c>
      <c r="C21">
        <v>2.1320601798925121</v>
      </c>
      <c r="D21">
        <v>0.55318918052142474</v>
      </c>
      <c r="E21">
        <v>0.60395671083375291</v>
      </c>
      <c r="F21">
        <v>-4.301202547178085</v>
      </c>
      <c r="G21">
        <v>6.6600677946522859</v>
      </c>
      <c r="H21">
        <v>-4.301202547178085</v>
      </c>
      <c r="I21">
        <v>6.6600677946522859</v>
      </c>
    </row>
    <row r="22" spans="1:9" x14ac:dyDescent="0.3">
      <c r="A22" t="s">
        <v>119</v>
      </c>
      <c r="B22">
        <f>T11</f>
        <v>0</v>
      </c>
      <c r="C22">
        <v>9.6266820918303629E-7</v>
      </c>
      <c r="D22">
        <v>-1.0727924790094165</v>
      </c>
      <c r="E22">
        <v>0.33238912880782284</v>
      </c>
      <c r="F22">
        <v>-3.5073606268634787E-6</v>
      </c>
      <c r="G22">
        <v>1.4418741976774284E-6</v>
      </c>
      <c r="H22">
        <v>-3.5073606268634787E-6</v>
      </c>
      <c r="I22">
        <v>1.4418741976774284E-6</v>
      </c>
    </row>
    <row r="23" spans="1:9" ht="15" thickBot="1" x14ac:dyDescent="0.35">
      <c r="A23" s="42" t="s">
        <v>120</v>
      </c>
      <c r="B23" s="42">
        <v>0.14889451916263785</v>
      </c>
      <c r="C23" s="42">
        <v>0.42031282811936849</v>
      </c>
      <c r="D23" s="42">
        <v>0.35424690659299107</v>
      </c>
      <c r="E23" s="42">
        <v>0.73760373979195182</v>
      </c>
      <c r="F23" s="42">
        <v>-0.93155400208593941</v>
      </c>
      <c r="G23" s="42">
        <v>1.2293430404112151</v>
      </c>
      <c r="H23" s="42">
        <v>-0.93155400208593941</v>
      </c>
      <c r="I23" s="42">
        <v>1.2293430404112151</v>
      </c>
    </row>
    <row r="27" spans="1:9" x14ac:dyDescent="0.3">
      <c r="A27" t="s">
        <v>145</v>
      </c>
    </row>
    <row r="28" spans="1:9" ht="15" thickBot="1" x14ac:dyDescent="0.35"/>
    <row r="29" spans="1:9" x14ac:dyDescent="0.3">
      <c r="A29" s="43" t="s">
        <v>146</v>
      </c>
      <c r="B29" s="43" t="s">
        <v>114</v>
      </c>
    </row>
    <row r="30" spans="1:9" x14ac:dyDescent="0.3">
      <c r="A30">
        <v>4.166666666666667</v>
      </c>
      <c r="B30">
        <v>15</v>
      </c>
    </row>
    <row r="31" spans="1:9" x14ac:dyDescent="0.3">
      <c r="A31">
        <v>12.5</v>
      </c>
      <c r="B31">
        <v>20</v>
      </c>
    </row>
    <row r="32" spans="1:9" x14ac:dyDescent="0.3">
      <c r="A32">
        <v>20.833333333333336</v>
      </c>
      <c r="B32">
        <v>30</v>
      </c>
    </row>
    <row r="33" spans="1:2" x14ac:dyDescent="0.3">
      <c r="A33">
        <v>29.166666666666668</v>
      </c>
      <c r="B33">
        <v>30</v>
      </c>
    </row>
    <row r="34" spans="1:2" x14ac:dyDescent="0.3">
      <c r="A34">
        <v>37.5</v>
      </c>
      <c r="B34">
        <v>30</v>
      </c>
    </row>
    <row r="35" spans="1:2" x14ac:dyDescent="0.3">
      <c r="A35">
        <v>45.833333333333336</v>
      </c>
      <c r="B35">
        <v>30</v>
      </c>
    </row>
    <row r="36" spans="1:2" x14ac:dyDescent="0.3">
      <c r="A36">
        <v>54.166666666666664</v>
      </c>
      <c r="B36">
        <v>40</v>
      </c>
    </row>
    <row r="37" spans="1:2" x14ac:dyDescent="0.3">
      <c r="A37">
        <v>62.5</v>
      </c>
      <c r="B37">
        <v>40</v>
      </c>
    </row>
    <row r="38" spans="1:2" x14ac:dyDescent="0.3">
      <c r="A38">
        <v>70.833333333333343</v>
      </c>
      <c r="B38">
        <v>40</v>
      </c>
    </row>
    <row r="39" spans="1:2" x14ac:dyDescent="0.3">
      <c r="A39">
        <v>79.166666666666671</v>
      </c>
      <c r="B39">
        <v>60</v>
      </c>
    </row>
    <row r="40" spans="1:2" x14ac:dyDescent="0.3">
      <c r="A40">
        <v>87.500000000000014</v>
      </c>
      <c r="B40">
        <v>60</v>
      </c>
    </row>
    <row r="41" spans="1:2" ht="15" thickBot="1" x14ac:dyDescent="0.35">
      <c r="A41" s="42">
        <v>95.833333333333343</v>
      </c>
      <c r="B41" s="42">
        <v>120</v>
      </c>
    </row>
  </sheetData>
  <sortState xmlns:xlrd2="http://schemas.microsoft.com/office/spreadsheetml/2017/richdata2" ref="B30:B41">
    <sortCondition ref="B30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B581-3E37-4406-8114-32774E2963C0}">
  <dimension ref="B1:I13"/>
  <sheetViews>
    <sheetView workbookViewId="0">
      <selection activeCell="C14" sqref="C14"/>
    </sheetView>
  </sheetViews>
  <sheetFormatPr defaultRowHeight="14.4" x14ac:dyDescent="0.3"/>
  <cols>
    <col min="2" max="2" width="27.21875" bestFit="1" customWidth="1"/>
    <col min="3" max="3" width="34.88671875" bestFit="1" customWidth="1"/>
    <col min="4" max="4" width="15.77734375" bestFit="1" customWidth="1"/>
    <col min="8" max="8" width="27.5546875" customWidth="1"/>
  </cols>
  <sheetData>
    <row r="1" spans="2:9" x14ac:dyDescent="0.3">
      <c r="B1" t="s">
        <v>114</v>
      </c>
      <c r="C1" t="s">
        <v>115</v>
      </c>
      <c r="D1" t="s">
        <v>113</v>
      </c>
      <c r="E1" t="s">
        <v>116</v>
      </c>
      <c r="F1" t="s">
        <v>117</v>
      </c>
      <c r="G1" t="s">
        <v>118</v>
      </c>
      <c r="H1" t="s">
        <v>119</v>
      </c>
      <c r="I1" t="s">
        <v>120</v>
      </c>
    </row>
    <row r="2" spans="2:9" x14ac:dyDescent="0.3">
      <c r="B2">
        <v>60</v>
      </c>
      <c r="C2">
        <v>360</v>
      </c>
      <c r="D2">
        <v>1.2095999999999999E-3</v>
      </c>
      <c r="E2">
        <v>25</v>
      </c>
      <c r="F2">
        <v>4</v>
      </c>
      <c r="G2">
        <v>14</v>
      </c>
      <c r="H2">
        <v>128934</v>
      </c>
      <c r="I2">
        <v>89</v>
      </c>
    </row>
    <row r="3" spans="2:9" x14ac:dyDescent="0.3">
      <c r="B3">
        <v>60</v>
      </c>
      <c r="C3">
        <v>360</v>
      </c>
      <c r="D3">
        <v>1.2095999999999999E-3</v>
      </c>
      <c r="E3">
        <v>21</v>
      </c>
      <c r="F3">
        <v>2</v>
      </c>
      <c r="G3">
        <v>14</v>
      </c>
      <c r="H3">
        <v>128208</v>
      </c>
      <c r="I3">
        <v>85</v>
      </c>
    </row>
    <row r="4" spans="2:9" x14ac:dyDescent="0.3">
      <c r="B4">
        <v>120</v>
      </c>
      <c r="C4">
        <v>120</v>
      </c>
      <c r="D4">
        <v>0.10192000000000001</v>
      </c>
      <c r="E4">
        <v>0</v>
      </c>
      <c r="F4">
        <v>2</v>
      </c>
      <c r="G4">
        <v>0</v>
      </c>
      <c r="H4">
        <v>1706034</v>
      </c>
      <c r="I4">
        <v>46</v>
      </c>
    </row>
    <row r="5" spans="2:9" x14ac:dyDescent="0.3">
      <c r="B5">
        <v>15</v>
      </c>
      <c r="C5">
        <v>50</v>
      </c>
      <c r="D5">
        <v>5.1744000000000009E-4</v>
      </c>
      <c r="E5">
        <v>4</v>
      </c>
      <c r="F5">
        <v>0</v>
      </c>
      <c r="G5">
        <v>0</v>
      </c>
      <c r="H5">
        <v>12353042</v>
      </c>
      <c r="I5">
        <v>8</v>
      </c>
    </row>
    <row r="6" spans="2:9" x14ac:dyDescent="0.3">
      <c r="B6">
        <v>30</v>
      </c>
      <c r="C6">
        <v>10</v>
      </c>
      <c r="D6">
        <v>5.7120000000000001E-4</v>
      </c>
      <c r="E6">
        <v>17</v>
      </c>
      <c r="F6">
        <v>4</v>
      </c>
      <c r="G6">
        <v>0</v>
      </c>
      <c r="H6">
        <v>86738</v>
      </c>
      <c r="I6">
        <v>25</v>
      </c>
    </row>
    <row r="7" spans="2:9" x14ac:dyDescent="0.3">
      <c r="B7">
        <v>30</v>
      </c>
      <c r="C7">
        <v>10</v>
      </c>
      <c r="D7">
        <v>2.0428800000000001E-4</v>
      </c>
      <c r="E7">
        <v>13</v>
      </c>
      <c r="F7">
        <v>4</v>
      </c>
      <c r="G7">
        <v>4</v>
      </c>
      <c r="H7">
        <v>43750</v>
      </c>
      <c r="I7">
        <v>31</v>
      </c>
    </row>
    <row r="8" spans="2:9" x14ac:dyDescent="0.3">
      <c r="B8">
        <v>30</v>
      </c>
      <c r="C8">
        <v>5</v>
      </c>
      <c r="D8">
        <v>2.0428800000000001E-4</v>
      </c>
      <c r="E8">
        <v>8</v>
      </c>
      <c r="F8">
        <v>4</v>
      </c>
      <c r="G8">
        <v>0</v>
      </c>
      <c r="H8">
        <v>43478</v>
      </c>
      <c r="I8">
        <v>12</v>
      </c>
    </row>
    <row r="9" spans="2:9" x14ac:dyDescent="0.3">
      <c r="B9">
        <v>30</v>
      </c>
      <c r="C9">
        <v>30</v>
      </c>
      <c r="D9">
        <v>1.917E-7</v>
      </c>
      <c r="E9">
        <v>0</v>
      </c>
      <c r="F9">
        <v>4</v>
      </c>
      <c r="G9">
        <v>0</v>
      </c>
      <c r="H9">
        <v>112</v>
      </c>
      <c r="I9">
        <v>24</v>
      </c>
    </row>
    <row r="10" spans="2:9" x14ac:dyDescent="0.3">
      <c r="B10">
        <v>40</v>
      </c>
      <c r="C10">
        <v>15</v>
      </c>
      <c r="D10">
        <v>6.7575000000000003E-4</v>
      </c>
      <c r="E10">
        <v>13</v>
      </c>
      <c r="F10">
        <v>4</v>
      </c>
      <c r="G10">
        <v>0</v>
      </c>
      <c r="H10">
        <v>98160</v>
      </c>
      <c r="I10">
        <v>17</v>
      </c>
    </row>
    <row r="11" spans="2:9" x14ac:dyDescent="0.3">
      <c r="B11">
        <v>40</v>
      </c>
      <c r="C11">
        <v>15</v>
      </c>
      <c r="D11">
        <v>6.7575000000000003E-4</v>
      </c>
      <c r="E11">
        <v>12</v>
      </c>
      <c r="F11">
        <v>7</v>
      </c>
      <c r="G11">
        <v>2</v>
      </c>
      <c r="H11">
        <v>99608</v>
      </c>
      <c r="I11">
        <v>17</v>
      </c>
    </row>
    <row r="12" spans="2:9" x14ac:dyDescent="0.3">
      <c r="B12">
        <v>40</v>
      </c>
      <c r="C12">
        <v>60</v>
      </c>
      <c r="D12">
        <v>6.868799999999999E-5</v>
      </c>
      <c r="E12">
        <v>2</v>
      </c>
      <c r="F12">
        <v>2</v>
      </c>
      <c r="G12">
        <v>0</v>
      </c>
      <c r="H12">
        <v>6026</v>
      </c>
      <c r="I12">
        <v>9</v>
      </c>
    </row>
    <row r="13" spans="2:9" x14ac:dyDescent="0.3">
      <c r="B13">
        <v>20</v>
      </c>
      <c r="C13">
        <v>10</v>
      </c>
      <c r="D13">
        <v>1.0151999999999999E-4</v>
      </c>
      <c r="E13">
        <v>3</v>
      </c>
      <c r="F13">
        <v>2</v>
      </c>
      <c r="G13">
        <v>0</v>
      </c>
      <c r="H13">
        <v>20359</v>
      </c>
      <c r="I1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Учтено всё</vt:lpstr>
      <vt:lpstr>Лист2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2024-12-16T06:40:20Z</dcterms:modified>
</cp:coreProperties>
</file>